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<sst xmlns="http://schemas.openxmlformats.org/spreadsheetml/2006/main" count="42" uniqueCount="41">
  <si>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r>
      <t xml:space="preserve">Wärmebedarfsabschätzung </t>
    </r>
    <r>
      <rPr>
        <sz val="10"/>
        <rFont val="Arial"/>
        <family val="2"/>
      </rPr>
      <t>(ohne Warmwasserbereitung)</t>
    </r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</si>
  <si>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</si>
  <si>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</si>
  <si>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</si>
  <si>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</si>
  <si>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</si>
  <si>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Belüftetes Nettovolumen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</si>
  <si>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</si>
  <si>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AUSLEGUNGSTEMPERATUREN UND VOLLLASTSTUNDEN</t>
  </si>
  <si>
    <r>
      <t>Mittlere Innenraumtemperatur T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[°C]</t>
    </r>
  </si>
  <si>
    <r>
      <t>Normauslegungstemperatur T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2"/>
      </rPr>
      <t xml:space="preserve"> [°C]</t>
    </r>
  </si>
  <si>
    <t>Volllaststunden [h/a]</t>
  </si>
  <si>
    <t>TRANSMISSIONSLEITWERT</t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</si>
  <si>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</si>
  <si>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u-Wert</t>
  </si>
  <si>
    <t>f</t>
  </si>
  <si>
    <r>
      <t>L</t>
    </r>
    <r>
      <rPr>
        <vertAlign val="subscript"/>
        <sz val="10"/>
        <rFont val="Arial"/>
        <family val="2"/>
      </rPr>
      <t>T</t>
    </r>
  </si>
  <si>
    <t>Aussenwand</t>
  </si>
  <si>
    <t>Fensterflächen</t>
  </si>
  <si>
    <t xml:space="preserve">Dachfläche </t>
  </si>
  <si>
    <t>Boden</t>
  </si>
  <si>
    <r>
      <t>Summe Transmissionsleitwert L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[W/K]</t>
    </r>
  </si>
  <si>
    <t>LÜFTUNGSLEITWERT</t>
  </si>
  <si>
    <t>Dichte Luft</t>
  </si>
  <si>
    <t>spez. Wärmekapazität Luft</t>
  </si>
  <si>
    <t>Luftwechselzahl n</t>
  </si>
  <si>
    <t>(0.5 als Standard)</t>
  </si>
  <si>
    <r>
      <t>Lüftungsleitwert L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[W/K]</t>
    </r>
  </si>
  <si>
    <t>NORMHEIZLAST</t>
  </si>
  <si>
    <t>total [kW]</t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</si>
  <si>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</si>
  <si>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]</t>
    </r>
  </si>
  <si>
    <t>JAHRESHEIZWÄRMEBEDARF</t>
  </si>
  <si>
    <t>total [kWh/a]</t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</si>
  <si>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</si>
  <si>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</si>
  <si>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AUSWERTUNG</t>
  </si>
  <si>
    <t>NF/BGF</t>
  </si>
  <si>
    <t>A/V</t>
  </si>
  <si>
    <t>Transmission Fenster/Transmission opak</t>
  </si>
  <si>
    <t>Transmissions-/Lüftungswärmebedarf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</si>
</sst>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#,##0.0"/>
    <numFmt numFmtId="168" formatCode="0.00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5" fontId="0" fillId="0" borderId="6" xfId="0" applyNumberFormat="1" applyBorder="1" applyAlignment="1">
      <alignment horizontal="center"/>
    </xf>
    <xf numFmtId="164" fontId="0" fillId="0" borderId="7" xfId="0" applyFont="1" applyBorder="1" applyAlignment="1">
      <alignment/>
    </xf>
    <xf numFmtId="165" fontId="0" fillId="0" borderId="8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4" xfId="0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6" xfId="0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0" fillId="0" borderId="8" xfId="0" applyBorder="1" applyAlignment="1">
      <alignment horizontal="center"/>
    </xf>
    <xf numFmtId="164" fontId="0" fillId="0" borderId="12" xfId="0" applyFill="1" applyBorder="1" applyAlignment="1">
      <alignment/>
    </xf>
    <xf numFmtId="164" fontId="0" fillId="2" borderId="13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3" borderId="18" xfId="0" applyFill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2" borderId="21" xfId="0" applyFont="1" applyFill="1" applyBorder="1" applyAlignment="1">
      <alignment horizontal="center"/>
    </xf>
    <xf numFmtId="164" fontId="0" fillId="0" borderId="22" xfId="0" applyFont="1" applyFill="1" applyBorder="1" applyAlignment="1">
      <alignment/>
    </xf>
    <xf numFmtId="164" fontId="0" fillId="2" borderId="6" xfId="0" applyFill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6" xfId="0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164" fontId="0" fillId="0" borderId="23" xfId="0" applyFont="1" applyBorder="1" applyAlignment="1">
      <alignment/>
    </xf>
    <xf numFmtId="165" fontId="0" fillId="3" borderId="4" xfId="0" applyNumberFormat="1" applyFill="1" applyBorder="1" applyAlignment="1">
      <alignment horizontal="center"/>
    </xf>
    <xf numFmtId="167" fontId="0" fillId="3" borderId="24" xfId="0" applyNumberFormat="1" applyFill="1" applyBorder="1" applyAlignment="1">
      <alignment horizontal="center"/>
    </xf>
    <xf numFmtId="167" fontId="0" fillId="3" borderId="8" xfId="0" applyNumberFormat="1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4" fontId="1" fillId="0" borderId="25" xfId="0" applyFont="1" applyFill="1" applyBorder="1" applyAlignment="1">
      <alignment/>
    </xf>
    <xf numFmtId="164" fontId="0" fillId="0" borderId="14" xfId="0" applyFill="1" applyBorder="1" applyAlignment="1">
      <alignment/>
    </xf>
    <xf numFmtId="168" fontId="0" fillId="3" borderId="6" xfId="0" applyNumberFormat="1" applyFill="1" applyBorder="1" applyAlignment="1">
      <alignment horizontal="center"/>
    </xf>
    <xf numFmtId="164" fontId="0" fillId="0" borderId="11" xfId="0" applyFont="1" applyBorder="1" applyAlignment="1">
      <alignment/>
    </xf>
    <xf numFmtId="168" fontId="0" fillId="3" borderId="8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5"/>
  <sheetViews>
    <sheetView tabSelected="1" workbookViewId="0" topLeftCell="A1">
      <selection activeCell="C21" sqref="C21"/>
    </sheetView>
  </sheetViews>
  <sheetFormatPr defaultColWidth="11.421875" defaultRowHeight="12.75"/>
  <cols>
    <col min="1" max="1" width="3.8515625" style="0" customWidth="1"/>
    <col min="2" max="2" width="36.7109375" style="0" customWidth="1"/>
    <col min="3" max="3" width="17.140625" style="0" customWidth="1"/>
    <col min="4" max="6" width="7.7109375" style="0" customWidth="1"/>
    <col min="7" max="7" width="2.7109375" style="0" customWidth="1"/>
    <col min="8" max="8" width="38.57421875" style="0" customWidth="1"/>
    <col min="9" max="9" width="15.28125" style="0" customWidth="1"/>
    <col min="10" max="12" width="7.7109375" style="0" customWidth="1"/>
    <col min="13" max="13" width="3.8515625" style="0" customWidth="1"/>
    <col min="14" max="14" width="38.7109375" style="0" customWidth="1"/>
    <col min="15" max="15" width="15.8515625" style="0" customWidth="1"/>
    <col min="16" max="18" width="7.7109375" style="0" customWidth="1"/>
    <col min="19" max="19" width="4.421875" style="0" customWidth="1"/>
    <col min="20" max="20" width="38.7109375" style="0" customWidth="1"/>
    <col min="21" max="21" width="15.8515625" style="0" customWidth="1"/>
    <col min="22" max="24" width="7.7109375" style="0" customWidth="1"/>
    <col min="25" max="25" width="4.7109375" style="0" customWidth="1"/>
    <col min="26" max="26" width="38.7109375" style="0" customWidth="1"/>
    <col min="27" max="27" width="15.57421875" style="0" customWidth="1"/>
    <col min="28" max="30" width="7.7109375" style="0" customWidth="1"/>
    <col min="31" max="31" width="4.57421875" style="0" customWidth="1"/>
    <col min="32" max="32" width="36.8515625" style="0" customWidth="1"/>
    <col min="33" max="33" width="15.28125" style="0" customWidth="1"/>
    <col min="34" max="36" width="7.7109375" style="0" customWidth="1"/>
  </cols>
  <sheetData>
    <row r="2" ht="12.75">
      <c r="B2" s="1" t="s">
        <v>0</v>
      </c>
    </row>
    <row r="4" spans="2:3" ht="25.5" customHeight="1">
      <c r="B4" s="2" t="s">
        <v>1</v>
      </c>
      <c r="C4" s="3"/>
    </row>
    <row r="5" spans="2:3" ht="15.75" customHeight="1">
      <c r="B5" s="4"/>
      <c r="C5" s="5" t="s">
        <v>2</v>
      </c>
    </row>
    <row r="6" spans="2:3" ht="12.75">
      <c r="B6" s="6" t="s">
        <v>3</v>
      </c>
      <c r="C6" s="7">
        <f>C7-850</f>
        <v>11120</v>
      </c>
    </row>
    <row r="7" spans="2:3" ht="12.75">
      <c r="B7" s="6" t="s">
        <v>4</v>
      </c>
      <c r="C7" s="7">
        <f>12*95*3+15*95*2+60*95</f>
        <v>11970</v>
      </c>
    </row>
    <row r="8" spans="2:3" ht="12.75">
      <c r="B8" s="6" t="s">
        <v>5</v>
      </c>
      <c r="C8" s="7">
        <f>60*95*15</f>
        <v>85500</v>
      </c>
    </row>
    <row r="9" spans="2:4" ht="12.75">
      <c r="B9" s="8" t="s">
        <v>6</v>
      </c>
      <c r="C9" s="9">
        <f>C8*0.9</f>
        <v>76950</v>
      </c>
      <c r="D9" t="s">
        <v>7</v>
      </c>
    </row>
    <row r="10" spans="2:3" ht="12.75">
      <c r="B10" s="10"/>
      <c r="C10" s="10"/>
    </row>
    <row r="11" spans="2:3" ht="21" customHeight="1">
      <c r="B11" s="2" t="s">
        <v>8</v>
      </c>
      <c r="C11" s="3"/>
    </row>
    <row r="12" spans="2:3" ht="15">
      <c r="B12" s="11" t="s">
        <v>9</v>
      </c>
      <c r="C12" s="12">
        <v>21</v>
      </c>
    </row>
    <row r="13" spans="2:3" ht="15">
      <c r="B13" s="13" t="s">
        <v>10</v>
      </c>
      <c r="C13" s="14">
        <v>-3</v>
      </c>
    </row>
    <row r="14" spans="2:3" ht="12.75">
      <c r="B14" s="15" t="s">
        <v>11</v>
      </c>
      <c r="C14" s="16">
        <v>1050</v>
      </c>
    </row>
    <row r="15" spans="2:3" ht="12.75">
      <c r="B15" s="10"/>
      <c r="C15" s="10"/>
    </row>
    <row r="16" spans="2:6" ht="23.25" customHeight="1">
      <c r="B16" s="2" t="s">
        <v>12</v>
      </c>
      <c r="C16" s="17"/>
      <c r="D16" s="17"/>
      <c r="E16" s="17"/>
      <c r="F16" s="3"/>
    </row>
    <row r="17" spans="2:6" ht="16.5" customHeight="1">
      <c r="B17" s="4"/>
      <c r="C17" s="18" t="s">
        <v>13</v>
      </c>
      <c r="D17" s="18" t="s">
        <v>14</v>
      </c>
      <c r="E17" s="18" t="s">
        <v>15</v>
      </c>
      <c r="F17" s="19" t="s">
        <v>16</v>
      </c>
    </row>
    <row r="18" spans="2:6" ht="12.75">
      <c r="B18" s="6" t="s">
        <v>17</v>
      </c>
      <c r="C18" s="20">
        <f>100/2*15+(15*15*2)</f>
        <v>1200</v>
      </c>
      <c r="D18" s="21">
        <v>0.5</v>
      </c>
      <c r="E18" s="21">
        <v>1</v>
      </c>
      <c r="F18" s="22">
        <f>C18*D18*E18</f>
        <v>600</v>
      </c>
    </row>
    <row r="19" spans="2:6" ht="12.75">
      <c r="B19" s="6" t="s">
        <v>18</v>
      </c>
      <c r="C19" s="20">
        <f>100/2*15+45*15*2+95*15</f>
        <v>3525</v>
      </c>
      <c r="D19" s="21">
        <v>0.7</v>
      </c>
      <c r="E19" s="21">
        <v>1</v>
      </c>
      <c r="F19" s="22">
        <f>C19*D19*E19</f>
        <v>2467.5000000000005</v>
      </c>
    </row>
    <row r="20" spans="2:6" ht="12.75">
      <c r="B20" s="6" t="s">
        <v>19</v>
      </c>
      <c r="C20" s="20">
        <v>1500</v>
      </c>
      <c r="D20" s="21">
        <v>0.2</v>
      </c>
      <c r="E20" s="21">
        <v>1</v>
      </c>
      <c r="F20" s="22">
        <f>C20*D20*E20</f>
        <v>300</v>
      </c>
    </row>
    <row r="21" spans="2:6" ht="12.75">
      <c r="B21" s="23" t="s">
        <v>20</v>
      </c>
      <c r="C21" s="20">
        <f>60*95</f>
        <v>5700</v>
      </c>
      <c r="D21" s="21">
        <v>0.2</v>
      </c>
      <c r="E21" s="21">
        <v>0.5</v>
      </c>
      <c r="F21" s="22">
        <f>C21*D21*E21</f>
        <v>570</v>
      </c>
    </row>
    <row r="22" spans="2:6" ht="15">
      <c r="B22" s="24" t="s">
        <v>21</v>
      </c>
      <c r="C22" s="25">
        <f>F18+F19+F20+F21</f>
        <v>3937.5000000000005</v>
      </c>
      <c r="D22" s="26"/>
      <c r="E22" s="26"/>
      <c r="F22" s="27"/>
    </row>
    <row r="24" spans="2:3" ht="20.25" customHeight="1">
      <c r="B24" s="2" t="s">
        <v>22</v>
      </c>
      <c r="C24" s="3"/>
    </row>
    <row r="25" spans="2:3" ht="15.75" customHeight="1">
      <c r="B25" s="4"/>
      <c r="C25" s="28" t="s">
        <v>13</v>
      </c>
    </row>
    <row r="26" spans="2:3" ht="12.75">
      <c r="B26" s="29" t="s">
        <v>23</v>
      </c>
      <c r="C26" s="30">
        <v>1</v>
      </c>
    </row>
    <row r="27" spans="2:3" ht="12.75">
      <c r="B27" s="31" t="s">
        <v>24</v>
      </c>
      <c r="C27" s="30">
        <v>1.2</v>
      </c>
    </row>
    <row r="28" spans="2:4" ht="12.75">
      <c r="B28" s="6" t="s">
        <v>25</v>
      </c>
      <c r="C28" s="32">
        <v>0.5</v>
      </c>
      <c r="D28" t="s">
        <v>26</v>
      </c>
    </row>
    <row r="29" spans="2:3" ht="15">
      <c r="B29" s="24" t="s">
        <v>27</v>
      </c>
      <c r="C29" s="33">
        <f>C26*C27/3.6*C28*C9</f>
        <v>12825</v>
      </c>
    </row>
    <row r="31" spans="2:3" ht="21" customHeight="1">
      <c r="B31" s="2" t="s">
        <v>28</v>
      </c>
      <c r="C31" s="3"/>
    </row>
    <row r="32" spans="2:3" ht="12.75">
      <c r="B32" s="34" t="s">
        <v>29</v>
      </c>
      <c r="C32" s="35">
        <f>(C22+C29)*1.1*(C12-C13)/1000</f>
        <v>442.53</v>
      </c>
    </row>
    <row r="33" spans="2:3" ht="15">
      <c r="B33" s="13" t="s">
        <v>30</v>
      </c>
      <c r="C33" s="36">
        <f>IF(C6=0,0,C32/C6*1000)</f>
        <v>39.79586330935252</v>
      </c>
    </row>
    <row r="34" spans="2:3" ht="15">
      <c r="B34" s="15" t="s">
        <v>31</v>
      </c>
      <c r="C34" s="37">
        <f>IF(C7=0,0,C32/C7*1000)</f>
        <v>36.96992481203008</v>
      </c>
    </row>
    <row r="36" spans="2:3" ht="22.5" customHeight="1">
      <c r="B36" s="2" t="s">
        <v>32</v>
      </c>
      <c r="C36" s="3"/>
    </row>
    <row r="37" spans="2:3" ht="12.75">
      <c r="B37" s="34" t="s">
        <v>33</v>
      </c>
      <c r="C37" s="35">
        <f>C32*C14</f>
        <v>464656.5</v>
      </c>
    </row>
    <row r="38" spans="2:3" ht="15">
      <c r="B38" s="13" t="s">
        <v>34</v>
      </c>
      <c r="C38" s="38">
        <f>IF(C6=0,0,C37/C6)</f>
        <v>41.785656474820144</v>
      </c>
    </row>
    <row r="39" spans="2:3" ht="15">
      <c r="B39" s="15" t="s">
        <v>35</v>
      </c>
      <c r="C39" s="39">
        <f>IF(C7=0,0,C37/C7)</f>
        <v>38.81842105263158</v>
      </c>
    </row>
    <row r="41" spans="2:3" ht="21" customHeight="1">
      <c r="B41" s="40" t="s">
        <v>36</v>
      </c>
      <c r="C41" s="41"/>
    </row>
    <row r="42" spans="2:3" ht="12.75">
      <c r="B42" s="31" t="s">
        <v>37</v>
      </c>
      <c r="C42" s="42">
        <f>IF(C7=0,0,C6/C7)</f>
        <v>0.9289891395154553</v>
      </c>
    </row>
    <row r="43" spans="2:3" ht="12.75">
      <c r="B43" s="31" t="s">
        <v>38</v>
      </c>
      <c r="C43" s="42">
        <f>IF(C8=0,0,(C18+C19+C20+C21)/C8)</f>
        <v>0.1394736842105263</v>
      </c>
    </row>
    <row r="44" spans="2:3" ht="12.75">
      <c r="B44" s="31" t="s">
        <v>39</v>
      </c>
      <c r="C44" s="42">
        <f>IF((F18+F20+F21)=0,0,F19/(F18+F20+F21))</f>
        <v>1.6785714285714288</v>
      </c>
    </row>
    <row r="45" spans="2:3" ht="12.75">
      <c r="B45" s="43" t="s">
        <v>40</v>
      </c>
      <c r="C45" s="44">
        <f>IF(C29=0,0,C22/C29)</f>
        <v>0.30701754385964913</v>
      </c>
    </row>
  </sheetData>
  <printOptions/>
  <pageMargins left="0.7875" right="0.7875" top="0.39375" bottom="0.5902777777777778" header="0.5118055555555556" footer="0.5118055555555556"/>
  <pageSetup horizontalDpi="300" verticalDpi="300" orientation="landscape" paperSize="9" scale="75"/>
  <colBreaks count="1" manualBreakCount="1">
    <brk id="13" max="65535" man="1"/>
  </colBreaks>
  <legacyDrawing r:id="rId5"/>
  <oleObjects>
    <oleObject progId="MathType 5.0 Equation" shapeId="29671786" r:id="rId1"/>
    <oleObject progId="MathType 5.0 Equation" shapeId="29674524" r:id="rId2"/>
    <oleObject progId="MathType 5.0 Equation" shapeId="43120442" r:id="rId3"/>
    <oleObject progId="MathType 5.0 Equation" shapeId="2262727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 kainzo</cp:lastModifiedBy>
  <cp:lastPrinted>2008-06-04T23:41:32Z</cp:lastPrinted>
  <dcterms:created xsi:type="dcterms:W3CDTF">2008-05-29T16:20:35Z</dcterms:created>
  <dcterms:modified xsi:type="dcterms:W3CDTF">2008-06-02T14:39:01Z</dcterms:modified>
  <cp:category/>
  <cp:version/>
  <cp:contentType/>
  <cp:contentStatus/>
  <cp:revision>1</cp:revision>
</cp:coreProperties>
</file>